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9845" windowHeight="799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9" i="1"/>
  <c r="D9"/>
  <c r="Q3"/>
  <c r="H9"/>
  <c r="J4"/>
  <c r="I4"/>
  <c r="F7"/>
  <c r="D12"/>
  <c r="D10"/>
  <c r="D11" s="1"/>
  <c r="E4" s="1"/>
  <c r="F4" s="1"/>
  <c r="G5" s="1"/>
  <c r="E12" l="1"/>
  <c r="I5"/>
  <c r="J5"/>
  <c r="E6"/>
  <c r="F6" s="1"/>
  <c r="E5"/>
  <c r="F5" s="1"/>
  <c r="G6" s="1"/>
  <c r="J6" l="1"/>
  <c r="I6"/>
  <c r="G7"/>
  <c r="J7" l="1"/>
  <c r="J9" s="1"/>
  <c r="G8"/>
  <c r="I7"/>
  <c r="I9" s="1"/>
  <c r="K7" l="1"/>
  <c r="M7" s="1"/>
  <c r="K6"/>
  <c r="M6" s="1"/>
  <c r="K5"/>
  <c r="M5" s="1"/>
  <c r="K4"/>
  <c r="M4" s="1"/>
  <c r="L6"/>
  <c r="N6" s="1"/>
  <c r="L5"/>
  <c r="N5" s="1"/>
  <c r="L4"/>
  <c r="L7"/>
  <c r="N7" s="1"/>
  <c r="K9" l="1"/>
  <c r="N4"/>
  <c r="L9"/>
  <c r="O4"/>
  <c r="M9"/>
  <c r="P4" l="1"/>
  <c r="P5" s="1"/>
  <c r="P6" s="1"/>
  <c r="P7" s="1"/>
  <c r="N9"/>
  <c r="O5"/>
  <c r="Q4"/>
  <c r="Q5" l="1"/>
  <c r="O6"/>
  <c r="O7" l="1"/>
  <c r="Q7" s="1"/>
  <c r="Q6"/>
</calcChain>
</file>

<file path=xl/sharedStrings.xml><?xml version="1.0" encoding="utf-8"?>
<sst xmlns="http://schemas.openxmlformats.org/spreadsheetml/2006/main" count="23" uniqueCount="22">
  <si>
    <t>P.N</t>
  </si>
  <si>
    <t>A</t>
  </si>
  <si>
    <t>A_C</t>
  </si>
  <si>
    <t>D</t>
  </si>
  <si>
    <t>L</t>
  </si>
  <si>
    <t>DX</t>
  </si>
  <si>
    <t>DY</t>
  </si>
  <si>
    <t>S1</t>
  </si>
  <si>
    <t>S2</t>
  </si>
  <si>
    <t>S3</t>
  </si>
  <si>
    <t>S4</t>
  </si>
  <si>
    <t>Cx</t>
  </si>
  <si>
    <t>Cy</t>
  </si>
  <si>
    <t>DXc</t>
  </si>
  <si>
    <t>Dyc</t>
  </si>
  <si>
    <t>X</t>
  </si>
  <si>
    <t>Y</t>
  </si>
  <si>
    <t>G</t>
  </si>
  <si>
    <t>E_ALPHA</t>
  </si>
  <si>
    <t>C_ALPHA</t>
  </si>
  <si>
    <t>E_MAX</t>
  </si>
  <si>
    <t>X,Y</t>
  </si>
</sst>
</file>

<file path=xl/styles.xml><?xml version="1.0" encoding="utf-8"?>
<styleSheet xmlns="http://schemas.openxmlformats.org/spreadsheetml/2006/main">
  <numFmts count="3">
    <numFmt numFmtId="165" formatCode="0.000"/>
    <numFmt numFmtId="166" formatCode="0.0000"/>
    <numFmt numFmtId="167" formatCode="0.00000"/>
  </numFmts>
  <fonts count="2">
    <font>
      <sz val="14"/>
      <color theme="1"/>
      <name val="Arial"/>
      <family val="2"/>
      <charset val="178"/>
    </font>
    <font>
      <sz val="14"/>
      <name val="Arial"/>
      <family val="2"/>
      <charset val="17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167" fontId="0" fillId="3" borderId="1" xfId="0" applyNumberFormat="1" applyFill="1" applyBorder="1" applyAlignment="1">
      <alignment horizontal="center"/>
    </xf>
    <xf numFmtId="167" fontId="0" fillId="4" borderId="1" xfId="0" applyNumberForma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0" borderId="1" xfId="0" applyBorder="1"/>
    <xf numFmtId="0" fontId="0" fillId="2" borderId="1" xfId="0" applyFill="1" applyBorder="1"/>
    <xf numFmtId="0" fontId="0" fillId="2" borderId="2" xfId="0" applyFill="1" applyBorder="1"/>
    <xf numFmtId="166" fontId="1" fillId="3" borderId="1" xfId="0" applyNumberFormat="1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6" fontId="0" fillId="3" borderId="1" xfId="0" applyNumberFormat="1" applyFill="1" applyBorder="1" applyAlignment="1">
      <alignment horizontal="center"/>
    </xf>
    <xf numFmtId="165" fontId="0" fillId="2" borderId="1" xfId="0" applyNumberFormat="1" applyFill="1" applyBorder="1" applyAlignment="1">
      <alignment horizontal="center"/>
    </xf>
    <xf numFmtId="166" fontId="0" fillId="5" borderId="1" xfId="0" applyNumberFormat="1" applyFill="1" applyBorder="1" applyAlignment="1">
      <alignment horizontal="center"/>
    </xf>
    <xf numFmtId="165" fontId="0" fillId="6" borderId="1" xfId="0" applyNumberFormat="1" applyFill="1" applyBorder="1" applyAlignment="1">
      <alignment horizontal="center"/>
    </xf>
    <xf numFmtId="2" fontId="0" fillId="6" borderId="1" xfId="0" applyNumberFormat="1" applyFill="1" applyBorder="1" applyAlignment="1">
      <alignment horizontal="center"/>
    </xf>
    <xf numFmtId="165" fontId="0" fillId="3" borderId="1" xfId="0" applyNumberFormat="1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167" fontId="0" fillId="6" borderId="0" xfId="0" applyNumberFormat="1" applyFill="1" applyAlignment="1">
      <alignment horizontal="center"/>
    </xf>
    <xf numFmtId="166" fontId="0" fillId="3" borderId="2" xfId="0" applyNumberFormat="1" applyFill="1" applyBorder="1" applyAlignment="1">
      <alignment horizontal="center"/>
    </xf>
    <xf numFmtId="166" fontId="0" fillId="3" borderId="3" xfId="0" applyNumberFormat="1" applyFill="1" applyBorder="1" applyAlignment="1">
      <alignment horizontal="center"/>
    </xf>
    <xf numFmtId="166" fontId="0" fillId="3" borderId="4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2:Q12"/>
  <sheetViews>
    <sheetView tabSelected="1" topLeftCell="B1" zoomScale="70" zoomScaleNormal="70" workbookViewId="0">
      <selection activeCell="O3" sqref="O3:P3"/>
    </sheetView>
  </sheetViews>
  <sheetFormatPr defaultRowHeight="18"/>
  <cols>
    <col min="7" max="7" width="9.81640625" bestFit="1" customWidth="1"/>
    <col min="9" max="9" width="9.81640625" bestFit="1" customWidth="1"/>
    <col min="11" max="11" width="9.26953125" bestFit="1" customWidth="1"/>
    <col min="17" max="17" width="32.6328125" bestFit="1" customWidth="1"/>
    <col min="20" max="20" width="32.6328125" bestFit="1" customWidth="1"/>
  </cols>
  <sheetData>
    <row r="2" spans="3:17">
      <c r="C2" s="2" t="s">
        <v>0</v>
      </c>
      <c r="D2" s="2" t="s">
        <v>1</v>
      </c>
      <c r="E2" s="2" t="s">
        <v>2</v>
      </c>
      <c r="F2" s="2" t="s">
        <v>3</v>
      </c>
      <c r="G2" s="2" t="s">
        <v>17</v>
      </c>
      <c r="H2" s="2" t="s">
        <v>4</v>
      </c>
      <c r="I2" s="2" t="s">
        <v>5</v>
      </c>
      <c r="J2" s="2" t="s">
        <v>6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21</v>
      </c>
    </row>
    <row r="3" spans="3:17">
      <c r="C3" s="7" t="s">
        <v>7</v>
      </c>
      <c r="D3" s="21"/>
      <c r="E3" s="22"/>
      <c r="F3" s="22"/>
      <c r="G3" s="22"/>
      <c r="H3" s="22"/>
      <c r="I3" s="22"/>
      <c r="J3" s="22"/>
      <c r="K3" s="22"/>
      <c r="L3" s="22"/>
      <c r="M3" s="22"/>
      <c r="N3" s="23"/>
      <c r="O3" s="6">
        <v>1000</v>
      </c>
      <c r="P3" s="6">
        <v>1000</v>
      </c>
      <c r="Q3" s="8" t="str">
        <f>O3&amp;","&amp;P3</f>
        <v>1000,1000</v>
      </c>
    </row>
    <row r="4" spans="3:17">
      <c r="C4" s="1" t="s">
        <v>8</v>
      </c>
      <c r="D4" s="15">
        <v>125.17700000000001</v>
      </c>
      <c r="E4" s="12">
        <f t="shared" ref="E4:E6" si="0">D4+$D$11</f>
        <v>125.17650000000002</v>
      </c>
      <c r="F4" s="12">
        <f>E4-200</f>
        <v>-74.823499999999981</v>
      </c>
      <c r="G4" s="4">
        <v>92.4</v>
      </c>
      <c r="H4" s="5">
        <v>80.16</v>
      </c>
      <c r="I4" s="1">
        <f>H4*SIN(G4*PI()/200)</f>
        <v>79.589469582316269</v>
      </c>
      <c r="J4" s="1">
        <f>H4*COS(G4*PI()/200)</f>
        <v>9.5468283532047717</v>
      </c>
      <c r="K4" s="1">
        <f>-$I$9*H4/$H$9</f>
        <v>6.3482802767997424E-3</v>
      </c>
      <c r="L4" s="1">
        <f>-$J$9*H4/$H$9</f>
        <v>2.6873990073893422E-3</v>
      </c>
      <c r="M4" s="1">
        <f>I4+K4</f>
        <v>79.595817862593066</v>
      </c>
      <c r="N4" s="1">
        <f>J4+L4</f>
        <v>9.5495157522121605</v>
      </c>
      <c r="O4" s="1">
        <f>O3+M4</f>
        <v>1079.5958178625931</v>
      </c>
      <c r="P4" s="1">
        <f>P3+N4</f>
        <v>1009.5495157522122</v>
      </c>
      <c r="Q4" s="8" t="str">
        <f t="shared" ref="Q4:Q7" si="1">O4&amp;","&amp;P4</f>
        <v>1079.59581786259,1009.54951575221</v>
      </c>
    </row>
    <row r="5" spans="3:17">
      <c r="C5" s="1" t="s">
        <v>9</v>
      </c>
      <c r="D5" s="15">
        <v>102.57599999999999</v>
      </c>
      <c r="E5" s="12">
        <f t="shared" si="0"/>
        <v>102.57550000000001</v>
      </c>
      <c r="F5" s="12">
        <f t="shared" ref="F5:F6" si="2">E5-200</f>
        <v>-97.424499999999995</v>
      </c>
      <c r="G5" s="3">
        <f>G4+F4</f>
        <v>17.576500000000024</v>
      </c>
      <c r="H5" s="5">
        <v>72.56</v>
      </c>
      <c r="I5" s="1">
        <f t="shared" ref="I5:I7" si="3">H5*SIN(G5*PI()/200)</f>
        <v>19.779623574985386</v>
      </c>
      <c r="J5" s="1">
        <f t="shared" ref="J5:J7" si="4">H5*COS(G5*PI()/200)</f>
        <v>69.81203400010547</v>
      </c>
      <c r="K5" s="1">
        <f t="shared" ref="K5:K7" si="5">-$I$9*H5/$H$9</f>
        <v>5.7463974162249168E-3</v>
      </c>
      <c r="L5" s="1">
        <f t="shared" ref="L5:L7" si="6">-$J$9*H5/$H$9</f>
        <v>2.4326056883254826E-3</v>
      </c>
      <c r="M5" s="1">
        <f t="shared" ref="M5:M7" si="7">I5+K5</f>
        <v>19.785369972401611</v>
      </c>
      <c r="N5" s="1">
        <f t="shared" ref="N5:N7" si="8">J5+L5</f>
        <v>69.814466605793797</v>
      </c>
      <c r="O5" s="1">
        <f t="shared" ref="O5:O7" si="9">O4+M5</f>
        <v>1099.3811878349948</v>
      </c>
      <c r="P5" s="1">
        <f t="shared" ref="P5:P7" si="10">P4+N5</f>
        <v>1079.3639823580061</v>
      </c>
      <c r="Q5" s="8" t="str">
        <f t="shared" si="1"/>
        <v>1099.38118783499,1079.36398235801</v>
      </c>
    </row>
    <row r="6" spans="3:17">
      <c r="C6" s="1" t="s">
        <v>10</v>
      </c>
      <c r="D6" s="15">
        <v>76.867999999999995</v>
      </c>
      <c r="E6" s="12">
        <f t="shared" si="0"/>
        <v>76.867500000000007</v>
      </c>
      <c r="F6" s="12">
        <f t="shared" si="2"/>
        <v>-123.13249999999999</v>
      </c>
      <c r="G6" s="3">
        <f>G5+F5</f>
        <v>-79.847999999999971</v>
      </c>
      <c r="H6" s="5">
        <v>110.2</v>
      </c>
      <c r="I6" s="1">
        <f t="shared" si="3"/>
        <v>-104.72482253512318</v>
      </c>
      <c r="J6" s="1">
        <f t="shared" si="4"/>
        <v>34.30381239726799</v>
      </c>
      <c r="K6" s="1">
        <f t="shared" si="5"/>
        <v>8.7273014783349773E-3</v>
      </c>
      <c r="L6" s="1">
        <f t="shared" si="6"/>
        <v>3.6945031264259674E-3</v>
      </c>
      <c r="M6" s="1">
        <f t="shared" si="7"/>
        <v>-104.71609523364485</v>
      </c>
      <c r="N6" s="1">
        <f t="shared" si="8"/>
        <v>34.307506900394415</v>
      </c>
      <c r="O6" s="1">
        <f t="shared" si="9"/>
        <v>994.6650926013499</v>
      </c>
      <c r="P6" s="1">
        <f t="shared" si="10"/>
        <v>1113.6714892584005</v>
      </c>
      <c r="Q6" s="8" t="str">
        <f t="shared" si="1"/>
        <v>994.66509260135,1113.6714892584</v>
      </c>
    </row>
    <row r="7" spans="3:17">
      <c r="C7" s="7" t="s">
        <v>7</v>
      </c>
      <c r="D7" s="15">
        <v>95.381</v>
      </c>
      <c r="E7" s="12">
        <v>95.380499999999998</v>
      </c>
      <c r="F7" s="12">
        <f>E7-200</f>
        <v>-104.6195</v>
      </c>
      <c r="G7" s="3">
        <f t="shared" ref="G6:G7" si="11">G6+F6</f>
        <v>-202.98049999999995</v>
      </c>
      <c r="H7" s="5">
        <v>113.8</v>
      </c>
      <c r="I7" s="1">
        <f t="shared" si="3"/>
        <v>5.3258949947641971</v>
      </c>
      <c r="J7" s="1">
        <f t="shared" si="4"/>
        <v>-113.67530445309899</v>
      </c>
      <c r="K7" s="1">
        <f t="shared" si="5"/>
        <v>9.0124038859756821E-3</v>
      </c>
      <c r="L7" s="1">
        <f t="shared" si="6"/>
        <v>3.8151946986141111E-3</v>
      </c>
      <c r="M7" s="1">
        <f t="shared" si="7"/>
        <v>5.3349073986501727</v>
      </c>
      <c r="N7" s="1">
        <f t="shared" si="8"/>
        <v>-113.67148925840037</v>
      </c>
      <c r="O7" s="12">
        <f t="shared" si="9"/>
        <v>1000.0000000000001</v>
      </c>
      <c r="P7" s="12">
        <f t="shared" si="10"/>
        <v>1000.0000000000001</v>
      </c>
      <c r="Q7" s="8" t="str">
        <f t="shared" si="1"/>
        <v>1000,1000</v>
      </c>
    </row>
    <row r="8" spans="3:17">
      <c r="G8" s="20">
        <f>G7+F7+400</f>
        <v>92.400000000000034</v>
      </c>
    </row>
    <row r="9" spans="3:17">
      <c r="D9" s="11">
        <f>SUM(D4:D7)</f>
        <v>400.00199999999995</v>
      </c>
      <c r="E9" s="12">
        <f>SUM(E4:E7)</f>
        <v>400</v>
      </c>
      <c r="H9" s="12">
        <f>SUM(H4:H7)</f>
        <v>376.72</v>
      </c>
      <c r="I9" s="16">
        <f>SUM(I4:I7)</f>
        <v>-2.9834383057335323E-2</v>
      </c>
      <c r="J9" s="17">
        <f>SUM(J4:J7)</f>
        <v>-1.2629702520754904E-2</v>
      </c>
      <c r="K9" s="18">
        <f>SUM(K4:K7)</f>
        <v>2.9834383057335323E-2</v>
      </c>
      <c r="L9" s="19">
        <f>SUM(L4:L7)</f>
        <v>1.2629702520754904E-2</v>
      </c>
      <c r="M9" s="12">
        <f>SUM(M4:M7)</f>
        <v>0</v>
      </c>
      <c r="N9" s="12">
        <f>SUM(N4:N7)</f>
        <v>0</v>
      </c>
    </row>
    <row r="10" spans="3:17">
      <c r="C10" s="10" t="s">
        <v>18</v>
      </c>
      <c r="D10" s="13">
        <f>D9-(COUNT(D3:D7)-2)*200</f>
        <v>1.9999999999527063E-3</v>
      </c>
    </row>
    <row r="11" spans="3:17">
      <c r="C11" s="9" t="s">
        <v>19</v>
      </c>
      <c r="D11" s="12">
        <f>-D10/COUNT(D3:D7)</f>
        <v>-4.9999999998817657E-4</v>
      </c>
    </row>
    <row r="12" spans="3:17">
      <c r="C12" s="9" t="s">
        <v>20</v>
      </c>
      <c r="D12" s="14">
        <f>2.5*0.002*SQRT(COUNT(D3:D7)/3)</f>
        <v>5.7735026918962571E-3</v>
      </c>
      <c r="E12" s="12" t="str">
        <f>IF(ABS(D10)&lt;=ABS(D12),"ok","error")</f>
        <v>ok</v>
      </c>
    </row>
  </sheetData>
  <mergeCells count="1">
    <mergeCell ref="D3:N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mehdi</dc:creator>
  <cp:lastModifiedBy>mehdi</cp:lastModifiedBy>
  <dcterms:created xsi:type="dcterms:W3CDTF">2021-04-21T10:05:31Z</dcterms:created>
  <dcterms:modified xsi:type="dcterms:W3CDTF">2021-04-21T11:36:09Z</dcterms:modified>
</cp:coreProperties>
</file>