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84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R16"/>
  <c r="Q7"/>
  <c r="Q8"/>
  <c r="Q9"/>
  <c r="Q10"/>
  <c r="Q11"/>
  <c r="Q12"/>
  <c r="Q13"/>
  <c r="Q14"/>
  <c r="Q15"/>
  <c r="Q16"/>
  <c r="Q6"/>
  <c r="M21"/>
  <c r="O7"/>
  <c r="O8"/>
  <c r="O9" s="1"/>
  <c r="O10" s="1"/>
  <c r="O11" s="1"/>
  <c r="O12" s="1"/>
  <c r="O13" s="1"/>
  <c r="O14" s="1"/>
  <c r="O15" s="1"/>
  <c r="O16" s="1"/>
  <c r="O6"/>
  <c r="N7"/>
  <c r="N8"/>
  <c r="N9"/>
  <c r="N10"/>
  <c r="N11"/>
  <c r="N12"/>
  <c r="N13"/>
  <c r="N14"/>
  <c r="N15"/>
  <c r="N16"/>
  <c r="N6"/>
  <c r="M24"/>
  <c r="M18"/>
  <c r="L18"/>
  <c r="M20" s="1"/>
  <c r="E21"/>
  <c r="E20"/>
  <c r="E24"/>
  <c r="E22"/>
  <c r="E18"/>
  <c r="D18"/>
  <c r="M22" l="1"/>
  <c r="K26" l="1"/>
  <c r="M30"/>
  <c r="P6" s="1"/>
  <c r="P7" l="1"/>
  <c r="P8" l="1"/>
  <c r="P9" l="1"/>
  <c r="P10" l="1"/>
  <c r="P11" l="1"/>
  <c r="P12" l="1"/>
  <c r="P13" l="1"/>
  <c r="P14" l="1"/>
  <c r="P15" l="1"/>
  <c r="P16" l="1"/>
</calcChain>
</file>

<file path=xl/sharedStrings.xml><?xml version="1.0" encoding="utf-8"?>
<sst xmlns="http://schemas.openxmlformats.org/spreadsheetml/2006/main" count="65" uniqueCount="31">
  <si>
    <t>BM1</t>
  </si>
  <si>
    <t>TP1</t>
  </si>
  <si>
    <t>TP2</t>
  </si>
  <si>
    <t>TP3</t>
  </si>
  <si>
    <t>TP4</t>
  </si>
  <si>
    <t>TP5</t>
  </si>
  <si>
    <t>TP6</t>
  </si>
  <si>
    <t>TP7</t>
  </si>
  <si>
    <t>TP8</t>
  </si>
  <si>
    <t>TP9</t>
  </si>
  <si>
    <t>TP10</t>
  </si>
  <si>
    <t>BM2</t>
  </si>
  <si>
    <t>P.N</t>
  </si>
  <si>
    <t>BS</t>
  </si>
  <si>
    <t>FS</t>
  </si>
  <si>
    <t>DH</t>
  </si>
  <si>
    <t>H</t>
  </si>
  <si>
    <t>C</t>
  </si>
  <si>
    <t>Hc</t>
  </si>
  <si>
    <t xml:space="preserve">SUM = </t>
  </si>
  <si>
    <t>DH' =</t>
  </si>
  <si>
    <t>DH =</t>
  </si>
  <si>
    <t>Control</t>
  </si>
  <si>
    <t>EL=</t>
  </si>
  <si>
    <t>خطای بست</t>
  </si>
  <si>
    <t>خطای ماکزیمم</t>
  </si>
  <si>
    <t>E_MAX =</t>
  </si>
  <si>
    <t>mm</t>
  </si>
  <si>
    <t>تصحیح</t>
  </si>
  <si>
    <t>C =</t>
  </si>
  <si>
    <t>پس از بررسی جدول ترازیابی و رفع خطای فاحش موجود جدول فوق مجددا محاسبه و سرشکن شده است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</si>
</sst>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4"/>
      <color theme="1"/>
      <name val="Arial"/>
      <family val="2"/>
      <charset val="178"/>
    </font>
    <font>
      <sz val="14"/>
      <name val="Arial"/>
      <family val="2"/>
      <charset val="178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R31"/>
  <sheetViews>
    <sheetView tabSelected="1" topLeftCell="C1" zoomScale="85" zoomScaleNormal="85" workbookViewId="0">
      <selection activeCell="F5" sqref="F5:H16"/>
    </sheetView>
  </sheetViews>
  <sheetFormatPr defaultRowHeight="18"/>
  <cols>
    <col min="4" max="4" width="10.81640625" bestFit="1" customWidth="1"/>
    <col min="11" max="17" width="8.90625" customWidth="1"/>
    <col min="18" max="18" width="13" bestFit="1" customWidth="1"/>
  </cols>
  <sheetData>
    <row r="1" spans="3:18">
      <c r="K1" s="23" t="s">
        <v>30</v>
      </c>
      <c r="L1" s="24"/>
      <c r="M1" s="24"/>
      <c r="N1" s="24"/>
      <c r="O1" s="24"/>
      <c r="P1" s="24"/>
      <c r="Q1" s="25"/>
    </row>
    <row r="2" spans="3:18">
      <c r="K2" s="26"/>
      <c r="L2" s="27"/>
      <c r="M2" s="27"/>
      <c r="N2" s="27"/>
      <c r="O2" s="27"/>
      <c r="P2" s="27"/>
      <c r="Q2" s="28"/>
    </row>
    <row r="3" spans="3:18">
      <c r="K3" s="29"/>
      <c r="L3" s="30"/>
      <c r="M3" s="30"/>
      <c r="N3" s="30"/>
      <c r="O3" s="30"/>
      <c r="P3" s="30"/>
      <c r="Q3" s="31"/>
    </row>
    <row r="4" spans="3:18"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3:18">
      <c r="C5" s="2" t="s">
        <v>0</v>
      </c>
      <c r="D5" s="2">
        <v>3234</v>
      </c>
      <c r="E5" s="2"/>
      <c r="F5" s="2"/>
      <c r="G5" s="2"/>
      <c r="H5" s="2"/>
      <c r="I5" s="6">
        <v>1500.45</v>
      </c>
      <c r="K5" s="2" t="s">
        <v>0</v>
      </c>
      <c r="L5" s="2">
        <v>3234</v>
      </c>
      <c r="M5" s="2"/>
      <c r="N5" s="2"/>
      <c r="O5" s="6">
        <v>1500.45</v>
      </c>
      <c r="P5" s="21">
        <v>0</v>
      </c>
      <c r="Q5" s="6">
        <v>1500.45</v>
      </c>
    </row>
    <row r="6" spans="3:18">
      <c r="C6" s="2" t="s">
        <v>1</v>
      </c>
      <c r="D6" s="2">
        <v>1585</v>
      </c>
      <c r="E6" s="2">
        <v>2341</v>
      </c>
      <c r="F6" s="2"/>
      <c r="G6" s="2"/>
      <c r="H6" s="2"/>
      <c r="I6" s="1"/>
      <c r="K6" s="2" t="s">
        <v>1</v>
      </c>
      <c r="L6" s="2">
        <v>1585</v>
      </c>
      <c r="M6" s="2">
        <v>2341</v>
      </c>
      <c r="N6" s="2">
        <f>L5-M6</f>
        <v>893</v>
      </c>
      <c r="O6" s="2">
        <f>O5+N6/1000</f>
        <v>1501.3430000000001</v>
      </c>
      <c r="P6" s="21">
        <f>P5+$M$30</f>
        <v>2.1818181818120634</v>
      </c>
      <c r="Q6" s="1">
        <f>O6+P6/1000</f>
        <v>1501.3451818181818</v>
      </c>
    </row>
    <row r="7" spans="3:18">
      <c r="C7" s="2" t="s">
        <v>2</v>
      </c>
      <c r="D7" s="2">
        <v>1120</v>
      </c>
      <c r="E7" s="2">
        <v>1879</v>
      </c>
      <c r="F7" s="2"/>
      <c r="G7" s="2"/>
      <c r="H7" s="2"/>
      <c r="I7" s="1"/>
      <c r="K7" s="2" t="s">
        <v>2</v>
      </c>
      <c r="L7" s="2">
        <v>1120</v>
      </c>
      <c r="M7" s="2">
        <v>1879</v>
      </c>
      <c r="N7" s="2">
        <f t="shared" ref="N7:N16" si="0">L6-M7</f>
        <v>-294</v>
      </c>
      <c r="O7" s="2">
        <f t="shared" ref="O7:O16" si="1">O6+N7/1000</f>
        <v>1501.049</v>
      </c>
      <c r="P7" s="21">
        <f t="shared" ref="P7:P16" si="2">P6+$M$30</f>
        <v>4.3636363636241269</v>
      </c>
      <c r="Q7" s="1">
        <f t="shared" ref="Q7:Q16" si="3">O7+P7/1000</f>
        <v>1501.0533636363637</v>
      </c>
    </row>
    <row r="8" spans="3:18">
      <c r="C8" s="2" t="s">
        <v>3</v>
      </c>
      <c r="D8" s="2">
        <v>1095</v>
      </c>
      <c r="E8" s="2">
        <v>3290</v>
      </c>
      <c r="F8" s="2"/>
      <c r="G8" s="2"/>
      <c r="H8" s="2"/>
      <c r="I8" s="1"/>
      <c r="K8" s="2" t="s">
        <v>3</v>
      </c>
      <c r="L8" s="2">
        <v>1095</v>
      </c>
      <c r="M8" s="2">
        <v>3290</v>
      </c>
      <c r="N8" s="2">
        <f t="shared" si="0"/>
        <v>-2170</v>
      </c>
      <c r="O8" s="2">
        <f t="shared" si="1"/>
        <v>1498.8789999999999</v>
      </c>
      <c r="P8" s="21">
        <f t="shared" si="2"/>
        <v>6.5454545454361899</v>
      </c>
      <c r="Q8" s="1">
        <f t="shared" si="3"/>
        <v>1498.8855454545453</v>
      </c>
    </row>
    <row r="9" spans="3:18">
      <c r="C9" s="2" t="s">
        <v>4</v>
      </c>
      <c r="D9" s="2">
        <v>2346</v>
      </c>
      <c r="E9" s="2">
        <v>913</v>
      </c>
      <c r="F9" s="2"/>
      <c r="G9" s="2"/>
      <c r="H9" s="2"/>
      <c r="I9" s="1"/>
      <c r="K9" s="2" t="s">
        <v>4</v>
      </c>
      <c r="L9" s="2">
        <v>2346</v>
      </c>
      <c r="M9" s="2">
        <v>913</v>
      </c>
      <c r="N9" s="2">
        <f t="shared" si="0"/>
        <v>182</v>
      </c>
      <c r="O9" s="2">
        <f t="shared" si="1"/>
        <v>1499.0609999999999</v>
      </c>
      <c r="P9" s="21">
        <f t="shared" si="2"/>
        <v>8.7272727272482538</v>
      </c>
      <c r="Q9" s="1">
        <f t="shared" si="3"/>
        <v>1499.0697272727273</v>
      </c>
    </row>
    <row r="10" spans="3:18">
      <c r="C10" s="2" t="s">
        <v>5</v>
      </c>
      <c r="D10" s="2">
        <v>1137</v>
      </c>
      <c r="E10" s="2">
        <v>1126</v>
      </c>
      <c r="F10" s="2"/>
      <c r="G10" s="2"/>
      <c r="H10" s="2"/>
      <c r="I10" s="1"/>
      <c r="K10" s="2" t="s">
        <v>5</v>
      </c>
      <c r="L10" s="2">
        <v>1137</v>
      </c>
      <c r="M10" s="2">
        <v>1126</v>
      </c>
      <c r="N10" s="2">
        <f t="shared" si="0"/>
        <v>1220</v>
      </c>
      <c r="O10" s="2">
        <f t="shared" si="1"/>
        <v>1500.2809999999999</v>
      </c>
      <c r="P10" s="21">
        <f t="shared" si="2"/>
        <v>10.909090909060318</v>
      </c>
      <c r="Q10" s="1">
        <f t="shared" si="3"/>
        <v>1500.291909090909</v>
      </c>
    </row>
    <row r="11" spans="3:18">
      <c r="C11" s="2" t="s">
        <v>6</v>
      </c>
      <c r="D11" s="2">
        <v>1210</v>
      </c>
      <c r="E11" s="2">
        <v>987</v>
      </c>
      <c r="F11" s="2"/>
      <c r="G11" s="2"/>
      <c r="H11" s="2"/>
      <c r="I11" s="1"/>
      <c r="K11" s="2" t="s">
        <v>6</v>
      </c>
      <c r="L11" s="2">
        <v>1210</v>
      </c>
      <c r="M11" s="2">
        <v>987</v>
      </c>
      <c r="N11" s="2">
        <f t="shared" si="0"/>
        <v>150</v>
      </c>
      <c r="O11" s="2">
        <f t="shared" si="1"/>
        <v>1500.431</v>
      </c>
      <c r="P11" s="21">
        <f t="shared" si="2"/>
        <v>13.090909090872382</v>
      </c>
      <c r="Q11" s="1">
        <f t="shared" si="3"/>
        <v>1500.4440909090908</v>
      </c>
    </row>
    <row r="12" spans="3:18">
      <c r="C12" s="2" t="s">
        <v>7</v>
      </c>
      <c r="D12" s="2">
        <v>756</v>
      </c>
      <c r="E12" s="2">
        <v>2354</v>
      </c>
      <c r="F12" s="2"/>
      <c r="G12" s="2"/>
      <c r="H12" s="2"/>
      <c r="I12" s="1"/>
      <c r="K12" s="2" t="s">
        <v>7</v>
      </c>
      <c r="L12" s="2">
        <v>756</v>
      </c>
      <c r="M12" s="2">
        <v>2354</v>
      </c>
      <c r="N12" s="2">
        <f t="shared" si="0"/>
        <v>-1144</v>
      </c>
      <c r="O12" s="2">
        <f t="shared" si="1"/>
        <v>1499.287</v>
      </c>
      <c r="P12" s="21">
        <f t="shared" si="2"/>
        <v>15.272727272684445</v>
      </c>
      <c r="Q12" s="1">
        <f t="shared" si="3"/>
        <v>1499.3022727272728</v>
      </c>
    </row>
    <row r="13" spans="3:18">
      <c r="C13" s="2" t="s">
        <v>8</v>
      </c>
      <c r="D13" s="2">
        <v>1237</v>
      </c>
      <c r="E13" s="2">
        <v>1289</v>
      </c>
      <c r="F13" s="2"/>
      <c r="G13" s="2"/>
      <c r="H13" s="2"/>
      <c r="I13" s="1"/>
      <c r="K13" s="2" t="s">
        <v>8</v>
      </c>
      <c r="L13" s="2">
        <v>1237</v>
      </c>
      <c r="M13" s="2">
        <v>1289</v>
      </c>
      <c r="N13" s="2">
        <f t="shared" si="0"/>
        <v>-533</v>
      </c>
      <c r="O13" s="2">
        <f t="shared" si="1"/>
        <v>1498.7540000000001</v>
      </c>
      <c r="P13" s="21">
        <f t="shared" si="2"/>
        <v>17.454545454496508</v>
      </c>
      <c r="Q13" s="1">
        <f t="shared" si="3"/>
        <v>1498.7714545454546</v>
      </c>
    </row>
    <row r="14" spans="3:18">
      <c r="C14" s="2" t="s">
        <v>9</v>
      </c>
      <c r="D14" s="2">
        <v>110</v>
      </c>
      <c r="E14" s="2">
        <v>1180</v>
      </c>
      <c r="F14" s="2"/>
      <c r="G14" s="2"/>
      <c r="H14" s="2"/>
      <c r="I14" s="1"/>
      <c r="K14" s="2" t="s">
        <v>9</v>
      </c>
      <c r="L14" s="2">
        <v>110</v>
      </c>
      <c r="M14" s="2">
        <v>1180</v>
      </c>
      <c r="N14" s="2">
        <f t="shared" si="0"/>
        <v>57</v>
      </c>
      <c r="O14" s="2">
        <f t="shared" si="1"/>
        <v>1498.8110000000001</v>
      </c>
      <c r="P14" s="21">
        <f t="shared" si="2"/>
        <v>19.63636363630857</v>
      </c>
      <c r="Q14" s="1">
        <f t="shared" si="3"/>
        <v>1498.8306363636364</v>
      </c>
    </row>
    <row r="15" spans="3:18">
      <c r="C15" s="2" t="s">
        <v>10</v>
      </c>
      <c r="D15" s="2">
        <v>1298</v>
      </c>
      <c r="E15" s="2">
        <v>2769</v>
      </c>
      <c r="F15" s="2"/>
      <c r="G15" s="2"/>
      <c r="H15" s="2"/>
      <c r="I15" s="1"/>
      <c r="K15" s="2" t="s">
        <v>10</v>
      </c>
      <c r="L15" s="2">
        <v>1298</v>
      </c>
      <c r="M15" s="2">
        <v>2769</v>
      </c>
      <c r="N15" s="2">
        <f t="shared" si="0"/>
        <v>-2659</v>
      </c>
      <c r="O15" s="2">
        <f t="shared" si="1"/>
        <v>1496.152</v>
      </c>
      <c r="P15" s="21">
        <f t="shared" si="2"/>
        <v>21.818181818120632</v>
      </c>
      <c r="Q15" s="1">
        <f t="shared" si="3"/>
        <v>1496.1738181818182</v>
      </c>
    </row>
    <row r="16" spans="3:18">
      <c r="C16" s="2" t="s">
        <v>11</v>
      </c>
      <c r="D16" s="2"/>
      <c r="E16" s="2">
        <v>1300</v>
      </c>
      <c r="F16" s="2"/>
      <c r="G16" s="2"/>
      <c r="H16" s="2"/>
      <c r="I16" s="19">
        <v>1492.174</v>
      </c>
      <c r="K16" s="2" t="s">
        <v>11</v>
      </c>
      <c r="L16" s="2"/>
      <c r="M16" s="2">
        <v>1300</v>
      </c>
      <c r="N16" s="2">
        <f t="shared" si="0"/>
        <v>-2</v>
      </c>
      <c r="O16" s="3">
        <f t="shared" si="1"/>
        <v>1496.15</v>
      </c>
      <c r="P16" s="21">
        <f t="shared" si="2"/>
        <v>23.999999999932694</v>
      </c>
      <c r="Q16" s="22">
        <f t="shared" si="3"/>
        <v>1496.174</v>
      </c>
      <c r="R16" s="15" t="str">
        <f>IF(Q16=Q17,"محاسبات صحیح است", " محاسبات غلط است")</f>
        <v>محاسبات صحیح است</v>
      </c>
    </row>
    <row r="17" spans="3:18">
      <c r="Q17" s="22">
        <v>1496.174</v>
      </c>
      <c r="R17" s="15"/>
    </row>
    <row r="18" spans="3:18">
      <c r="C18" s="4" t="s">
        <v>19</v>
      </c>
      <c r="D18" s="4">
        <f>SUM(D5:D15)</f>
        <v>15128</v>
      </c>
      <c r="E18" s="4">
        <f>SUM(E6:E16)</f>
        <v>19428</v>
      </c>
      <c r="F18" s="4"/>
      <c r="G18" s="4"/>
      <c r="H18" s="4"/>
      <c r="I18" s="4"/>
      <c r="K18" s="4" t="s">
        <v>19</v>
      </c>
      <c r="L18" s="4">
        <f>SUM(L5:L15)</f>
        <v>15128</v>
      </c>
      <c r="M18" s="4">
        <f>SUM(M6:M16)</f>
        <v>19428</v>
      </c>
      <c r="N18" s="4"/>
      <c r="O18" s="4"/>
      <c r="P18" s="4"/>
      <c r="Q18" s="4"/>
    </row>
    <row r="20" spans="3:18">
      <c r="C20" s="5" t="s">
        <v>22</v>
      </c>
      <c r="D20" s="16" t="s">
        <v>20</v>
      </c>
      <c r="E20" s="12">
        <f>(D18-E18)</f>
        <v>-4300</v>
      </c>
      <c r="F20" s="4" t="s">
        <v>27</v>
      </c>
      <c r="K20" s="5" t="s">
        <v>22</v>
      </c>
      <c r="L20" s="16" t="s">
        <v>20</v>
      </c>
      <c r="M20" s="12">
        <f>(L18-M18)</f>
        <v>-4300</v>
      </c>
      <c r="N20" s="4" t="s">
        <v>27</v>
      </c>
    </row>
    <row r="21" spans="3:18">
      <c r="C21" s="5"/>
      <c r="D21" s="16" t="s">
        <v>21</v>
      </c>
      <c r="E21" s="12">
        <f>(I16-I5)*1000</f>
        <v>-8276.0000000000673</v>
      </c>
      <c r="F21" s="4" t="s">
        <v>27</v>
      </c>
      <c r="K21" s="5"/>
      <c r="L21" s="16" t="s">
        <v>21</v>
      </c>
      <c r="M21" s="12">
        <f>(Q17-Q5)*1000</f>
        <v>-4276.0000000000673</v>
      </c>
      <c r="N21" s="4" t="s">
        <v>27</v>
      </c>
    </row>
    <row r="22" spans="3:18">
      <c r="C22" s="7" t="s">
        <v>24</v>
      </c>
      <c r="D22" s="17" t="s">
        <v>23</v>
      </c>
      <c r="E22" s="9">
        <f>E20-E21</f>
        <v>3976.0000000000673</v>
      </c>
      <c r="F22" s="11" t="s">
        <v>27</v>
      </c>
      <c r="K22" s="7" t="s">
        <v>24</v>
      </c>
      <c r="L22" s="17" t="s">
        <v>23</v>
      </c>
      <c r="M22" s="9">
        <f>M20-M21</f>
        <v>-23.999999999932697</v>
      </c>
      <c r="N22" s="11" t="s">
        <v>27</v>
      </c>
    </row>
    <row r="23" spans="3:18">
      <c r="C23" s="7"/>
      <c r="D23" s="17"/>
      <c r="E23" s="10"/>
      <c r="F23" s="11"/>
      <c r="K23" s="7"/>
      <c r="L23" s="17"/>
      <c r="M23" s="10"/>
      <c r="N23" s="11"/>
    </row>
    <row r="24" spans="3:18">
      <c r="C24" s="7" t="s">
        <v>25</v>
      </c>
      <c r="D24" s="17" t="s">
        <v>26</v>
      </c>
      <c r="E24" s="14">
        <f>12*SQRT(4.5)</f>
        <v>25.45584412271571</v>
      </c>
      <c r="F24" s="13" t="s">
        <v>27</v>
      </c>
      <c r="K24" s="7" t="s">
        <v>25</v>
      </c>
      <c r="L24" s="17" t="s">
        <v>26</v>
      </c>
      <c r="M24" s="14">
        <f>12*SQRT(4.5)</f>
        <v>25.45584412271571</v>
      </c>
      <c r="N24" s="13" t="s">
        <v>27</v>
      </c>
    </row>
    <row r="25" spans="3:18">
      <c r="C25" s="7"/>
      <c r="D25" s="17"/>
      <c r="E25" s="14"/>
      <c r="F25" s="8"/>
      <c r="K25" s="7"/>
      <c r="L25" s="17"/>
      <c r="M25" s="14"/>
      <c r="N25" s="8"/>
    </row>
    <row r="26" spans="3:18">
      <c r="C26" s="18" t="str">
        <f>IF(E22&lt;=E24,"خطا مجاز است ; سرشکنی انجام شود","خطای بست بیش از حد مجاز است، توقف محاسبات")</f>
        <v>خطای بست بیش از حد مجاز است، توقف محاسبات</v>
      </c>
      <c r="D26" s="18"/>
      <c r="E26" s="18"/>
      <c r="F26" s="18"/>
      <c r="K26" s="18" t="str">
        <f>IF(M22&lt;=M24,"خطا مجاز است ; سرشکنی انجام شود","خطای بست بیش از حد مجاز است")</f>
        <v>خطا مجاز است ; سرشکنی انجام شود</v>
      </c>
      <c r="L26" s="18"/>
      <c r="M26" s="18"/>
      <c r="N26" s="18"/>
    </row>
    <row r="27" spans="3:18">
      <c r="C27" s="18"/>
      <c r="D27" s="18"/>
      <c r="E27" s="18"/>
      <c r="F27" s="18"/>
      <c r="K27" s="18"/>
      <c r="L27" s="18"/>
      <c r="M27" s="18"/>
      <c r="N27" s="18"/>
    </row>
    <row r="28" spans="3:18">
      <c r="C28" s="18"/>
      <c r="D28" s="18"/>
      <c r="E28" s="18"/>
      <c r="F28" s="18"/>
      <c r="K28" s="18"/>
      <c r="L28" s="18"/>
      <c r="M28" s="18"/>
      <c r="N28" s="18"/>
    </row>
    <row r="29" spans="3:18">
      <c r="C29" s="18"/>
      <c r="D29" s="18"/>
      <c r="E29" s="18"/>
      <c r="F29" s="18"/>
      <c r="K29" s="18"/>
      <c r="L29" s="18"/>
      <c r="M29" s="18"/>
      <c r="N29" s="18"/>
    </row>
    <row r="30" spans="3:18">
      <c r="K30" s="5" t="s">
        <v>28</v>
      </c>
      <c r="L30" s="5" t="s">
        <v>29</v>
      </c>
      <c r="M30" s="20">
        <f>-M22/COUNT(L5:L15)</f>
        <v>2.1818181818120634</v>
      </c>
      <c r="N30" s="20"/>
    </row>
    <row r="31" spans="3:18">
      <c r="K31" s="5"/>
      <c r="L31" s="5"/>
      <c r="M31" s="20"/>
      <c r="N31" s="20"/>
    </row>
  </sheetData>
  <mergeCells count="25">
    <mergeCell ref="K30:K31"/>
    <mergeCell ref="L30:L31"/>
    <mergeCell ref="M30:N31"/>
    <mergeCell ref="R16:R17"/>
    <mergeCell ref="K1:Q3"/>
    <mergeCell ref="L22:L23"/>
    <mergeCell ref="M22:M23"/>
    <mergeCell ref="N22:N23"/>
    <mergeCell ref="K24:K25"/>
    <mergeCell ref="L24:L25"/>
    <mergeCell ref="M24:M25"/>
    <mergeCell ref="N24:N25"/>
    <mergeCell ref="F22:F23"/>
    <mergeCell ref="F24:F25"/>
    <mergeCell ref="C26:F29"/>
    <mergeCell ref="K20:K21"/>
    <mergeCell ref="K22:K23"/>
    <mergeCell ref="K26:N29"/>
    <mergeCell ref="C20:C21"/>
    <mergeCell ref="D22:D23"/>
    <mergeCell ref="C22:C23"/>
    <mergeCell ref="E22:E23"/>
    <mergeCell ref="C24:C25"/>
    <mergeCell ref="D24:D25"/>
    <mergeCell ref="E24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2021-04-14T11:35:24Z</dcterms:created>
  <dcterms:modified xsi:type="dcterms:W3CDTF">2021-04-14T12:16:57Z</dcterms:modified>
</cp:coreProperties>
</file>